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90" yWindow="30" windowWidth="9330" windowHeight="4995" tabRatio="879"/>
  </bookViews>
  <sheets>
    <sheet name="TREKKER" sheetId="10" r:id="rId1"/>
    <sheet name="DATA" sheetId="14" r:id="rId2"/>
  </sheets>
  <definedNames>
    <definedName name="_xlnm.Print_Area" localSheetId="0">TREKKER!$A$8:$K$25</definedName>
  </definedNames>
  <calcPr calcId="124519"/>
</workbook>
</file>

<file path=xl/calcChain.xml><?xml version="1.0" encoding="utf-8"?>
<calcChain xmlns="http://schemas.openxmlformats.org/spreadsheetml/2006/main">
  <c r="D23" i="10"/>
  <c r="A24"/>
  <c r="F21"/>
  <c r="A22"/>
  <c r="U9"/>
  <c r="U8"/>
  <c r="U7"/>
  <c r="U6"/>
  <c r="U5"/>
  <c r="U4"/>
  <c r="U3"/>
  <c r="R4"/>
  <c r="Q4"/>
  <c r="G16"/>
  <c r="F19"/>
  <c r="H19" s="1"/>
  <c r="C11"/>
  <c r="H8"/>
  <c r="A8"/>
  <c r="E11" l="1"/>
  <c r="A11"/>
  <c r="E12"/>
  <c r="A12"/>
  <c r="E13"/>
  <c r="A13"/>
  <c r="E14"/>
  <c r="A14"/>
  <c r="E15"/>
  <c r="A15"/>
  <c r="E16"/>
  <c r="A16"/>
  <c r="E17"/>
  <c r="A17"/>
  <c r="E18"/>
  <c r="A18"/>
  <c r="E19"/>
  <c r="A19"/>
  <c r="E20"/>
  <c r="A20"/>
  <c r="J11" l="1"/>
  <c r="J20"/>
  <c r="J19"/>
  <c r="J18"/>
  <c r="J17"/>
  <c r="J16"/>
  <c r="J15"/>
  <c r="J14"/>
  <c r="J13"/>
  <c r="J12"/>
  <c r="J22" l="1"/>
</calcChain>
</file>

<file path=xl/comments1.xml><?xml version="1.0" encoding="utf-8"?>
<comments xmlns="http://schemas.openxmlformats.org/spreadsheetml/2006/main">
  <authors>
    <author>Ivo</author>
  </authors>
  <commentList>
    <comment ref="P6" authorId="0">
      <text>
        <r>
          <rPr>
            <sz val="10"/>
            <color indexed="81"/>
            <rFont val="Tahoma"/>
            <family val="2"/>
          </rPr>
          <t>1   ST37.2K
2   ST52.3K
3   8.8
4   RVS 304
5   RVS 316 L</t>
        </r>
      </text>
    </comment>
    <comment ref="P7" authorId="0">
      <text>
        <r>
          <rPr>
            <sz val="10"/>
            <color indexed="81"/>
            <rFont val="Tahoma"/>
            <family val="2"/>
          </rPr>
          <t>BLANK
EL. VERZINKT
THERM. VERZINKT</t>
        </r>
      </text>
    </comment>
  </commentList>
</comments>
</file>

<file path=xl/sharedStrings.xml><?xml version="1.0" encoding="utf-8"?>
<sst xmlns="http://schemas.openxmlformats.org/spreadsheetml/2006/main" count="78" uniqueCount="55">
  <si>
    <t>REF:</t>
  </si>
  <si>
    <t>AANTAL</t>
  </si>
  <si>
    <t>M</t>
  </si>
  <si>
    <t>NAAM</t>
  </si>
  <si>
    <t>REF</t>
  </si>
  <si>
    <t>MATERIAAL</t>
  </si>
  <si>
    <t>GEROLD</t>
  </si>
  <si>
    <t>OPP. BEH.</t>
  </si>
  <si>
    <t>LENGTE</t>
  </si>
  <si>
    <t>Lengte</t>
  </si>
  <si>
    <t>ST 37.2 K</t>
  </si>
  <si>
    <t>RVS 304 A2</t>
  </si>
  <si>
    <t>RVS 316 L A4</t>
  </si>
  <si>
    <t>GESNEDEN</t>
  </si>
  <si>
    <t>BLANK</t>
  </si>
  <si>
    <t>EL. VERZINKT</t>
  </si>
  <si>
    <t>ST 52.3 K</t>
  </si>
  <si>
    <t xml:space="preserve">TH. VERZINKT </t>
  </si>
  <si>
    <t>VERTICAAL ZOEKEN. Hoe toepassen?</t>
  </si>
  <si>
    <t>Formule:</t>
  </si>
  <si>
    <t>Vert.Zoeken(L11;DATA!A16:B20;2;0)</t>
  </si>
  <si>
    <t>Vert.Zoeken</t>
  </si>
  <si>
    <t>L11</t>
  </si>
  <si>
    <t>DATA!</t>
  </si>
  <si>
    <t>A16</t>
  </si>
  <si>
    <t>B20</t>
  </si>
  <si>
    <t>DATA!A16:B20</t>
  </si>
  <si>
    <t>Formule</t>
  </si>
  <si>
    <t>Zoekwaarde</t>
  </si>
  <si>
    <t>Tabelmatrix</t>
  </si>
  <si>
    <t>Plaats waar de nummer van de lijst v/d data wordt ingegeven</t>
  </si>
  <si>
    <t>Blad waar de lijst te vinden is.</t>
  </si>
  <si>
    <t>Paats waar de lijst van nummering en data begint.</t>
  </si>
  <si>
    <t>Paats waar de lijst van nummering en data eindigt.</t>
  </si>
  <si>
    <t>Kolomindex</t>
  </si>
  <si>
    <t>Moet uit de 2 de kolom weergeven</t>
  </si>
  <si>
    <t>Benaderen</t>
  </si>
  <si>
    <t>0 = onwaar (waarde korstbij moet gezocht)</t>
  </si>
  <si>
    <t>1 = waar (juiste waarde moet opgegeven)</t>
  </si>
  <si>
    <t>KG/M</t>
  </si>
  <si>
    <t>KG</t>
  </si>
  <si>
    <t>TH. VERZ. OVERM.</t>
  </si>
  <si>
    <t>OPMERKING</t>
  </si>
  <si>
    <t>LEVERDATUM</t>
  </si>
  <si>
    <t xml:space="preserve">Kleurvoorwaarden </t>
  </si>
  <si>
    <t>RVS 304</t>
  </si>
  <si>
    <t>RVS 316L</t>
  </si>
  <si>
    <t>El. Verz.</t>
  </si>
  <si>
    <t>Th. Verzinkt</t>
  </si>
  <si>
    <t>Th. Verzinkt OVERM.</t>
  </si>
  <si>
    <t>DIAM.</t>
  </si>
  <si>
    <t>TOT.  KG:</t>
  </si>
  <si>
    <t>Prijsvr. of Bestelling</t>
  </si>
  <si>
    <t>DIAMETER          M</t>
  </si>
  <si>
    <t xml:space="preserve">SCHROEFDR. </t>
  </si>
</sst>
</file>

<file path=xl/styles.xml><?xml version="1.0" encoding="utf-8"?>
<styleSheet xmlns="http://schemas.openxmlformats.org/spreadsheetml/2006/main">
  <fonts count="27">
    <font>
      <sz val="10"/>
      <name val="Arial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6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0"/>
      <color indexed="81"/>
      <name val="Tahoma"/>
      <family val="2"/>
    </font>
    <font>
      <u/>
      <sz val="18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b/>
      <sz val="14"/>
      <color indexed="10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6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" xfId="0" applyFont="1" applyBorder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/>
    </xf>
    <xf numFmtId="0" fontId="16" fillId="0" borderId="0" xfId="0" applyFont="1"/>
    <xf numFmtId="0" fontId="0" fillId="0" borderId="3" xfId="0" applyBorder="1"/>
    <xf numFmtId="0" fontId="0" fillId="0" borderId="4" xfId="0" applyBorder="1"/>
    <xf numFmtId="0" fontId="12" fillId="0" borderId="1" xfId="0" applyNumberFormat="1" applyFont="1" applyBorder="1"/>
    <xf numFmtId="0" fontId="0" fillId="0" borderId="0" xfId="0" applyAlignment="1">
      <alignment horizontal="center" vertical="center"/>
    </xf>
    <xf numFmtId="0" fontId="20" fillId="0" borderId="6" xfId="0" applyFont="1" applyFill="1" applyBorder="1"/>
    <xf numFmtId="0" fontId="20" fillId="0" borderId="7" xfId="0" applyFont="1" applyFill="1" applyBorder="1"/>
    <xf numFmtId="0" fontId="20" fillId="0" borderId="8" xfId="0" applyFont="1" applyFill="1" applyBorder="1"/>
    <xf numFmtId="0" fontId="18" fillId="0" borderId="9" xfId="0" applyFont="1" applyBorder="1" applyAlignment="1"/>
    <xf numFmtId="0" fontId="18" fillId="0" borderId="3" xfId="0" applyFont="1" applyBorder="1" applyAlignment="1"/>
    <xf numFmtId="0" fontId="18" fillId="0" borderId="3" xfId="0" applyFont="1" applyBorder="1"/>
    <xf numFmtId="0" fontId="21" fillId="0" borderId="0" xfId="0" applyFont="1"/>
    <xf numFmtId="0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22" fillId="0" borderId="0" xfId="0" applyFont="1"/>
    <xf numFmtId="0" fontId="23" fillId="0" borderId="0" xfId="0" applyFont="1"/>
    <xf numFmtId="2" fontId="17" fillId="0" borderId="0" xfId="0" applyNumberFormat="1" applyFont="1" applyAlignment="1">
      <alignment horizontal="left"/>
    </xf>
    <xf numFmtId="0" fontId="8" fillId="0" borderId="3" xfId="0" applyFont="1" applyBorder="1" applyAlignment="1">
      <alignment horizontal="right"/>
    </xf>
    <xf numFmtId="1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NumberFormat="1" applyFont="1" applyBorder="1"/>
    <xf numFmtId="0" fontId="6" fillId="0" borderId="0" xfId="0" applyFont="1" applyAlignment="1"/>
    <xf numFmtId="1" fontId="0" fillId="0" borderId="0" xfId="0" applyNumberFormat="1"/>
    <xf numFmtId="0" fontId="24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5" fillId="0" borderId="1" xfId="0" applyFont="1" applyBorder="1"/>
    <xf numFmtId="1" fontId="20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2" fillId="0" borderId="12" xfId="0" applyFont="1" applyBorder="1"/>
    <xf numFmtId="0" fontId="0" fillId="0" borderId="2" xfId="0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/>
    <xf numFmtId="0" fontId="7" fillId="0" borderId="12" xfId="0" applyFont="1" applyBorder="1"/>
    <xf numFmtId="0" fontId="18" fillId="0" borderId="8" xfId="0" applyFont="1" applyFill="1" applyBorder="1" applyAlignment="1"/>
    <xf numFmtId="49" fontId="18" fillId="0" borderId="3" xfId="0" applyNumberFormat="1" applyFont="1" applyFill="1" applyBorder="1" applyAlignment="1"/>
    <xf numFmtId="0" fontId="4" fillId="0" borderId="0" xfId="1"/>
    <xf numFmtId="0" fontId="4" fillId="0" borderId="0" xfId="1" applyFont="1"/>
    <xf numFmtId="0" fontId="0" fillId="0" borderId="19" xfId="0" applyBorder="1" applyAlignment="1">
      <alignment horizontal="center"/>
    </xf>
    <xf numFmtId="0" fontId="4" fillId="2" borderId="7" xfId="1" applyFill="1" applyBorder="1"/>
    <xf numFmtId="0" fontId="0" fillId="0" borderId="3" xfId="0" applyBorder="1" applyAlignment="1">
      <alignment horizontal="center"/>
    </xf>
    <xf numFmtId="0" fontId="15" fillId="2" borderId="5" xfId="0" applyNumberFormat="1" applyFont="1" applyFill="1" applyBorder="1" applyAlignment="1" applyProtection="1">
      <alignment horizontal="center"/>
      <protection locked="0"/>
    </xf>
    <xf numFmtId="0" fontId="18" fillId="2" borderId="5" xfId="0" applyNumberFormat="1" applyFont="1" applyFill="1" applyBorder="1" applyAlignment="1" applyProtection="1">
      <alignment horizontal="center"/>
      <protection locked="0"/>
    </xf>
    <xf numFmtId="0" fontId="26" fillId="0" borderId="0" xfId="0" applyFont="1"/>
    <xf numFmtId="1" fontId="7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Border="1" applyAlignment="1"/>
    <xf numFmtId="0" fontId="0" fillId="0" borderId="0" xfId="0" applyBorder="1" applyAlignment="1"/>
    <xf numFmtId="0" fontId="0" fillId="0" borderId="0" xfId="0" applyAlignment="1"/>
    <xf numFmtId="2" fontId="20" fillId="0" borderId="0" xfId="0" applyNumberFormat="1" applyFont="1" applyAlignment="1">
      <alignment horizontal="center"/>
    </xf>
    <xf numFmtId="0" fontId="24" fillId="0" borderId="13" xfId="0" applyFont="1" applyBorder="1" applyAlignment="1">
      <alignment horizontal="center" vertical="distributed"/>
    </xf>
    <xf numFmtId="0" fontId="0" fillId="0" borderId="14" xfId="0" applyBorder="1" applyAlignment="1">
      <alignment horizontal="center" vertical="distributed"/>
    </xf>
    <xf numFmtId="0" fontId="0" fillId="0" borderId="15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0" borderId="17" xfId="0" applyBorder="1" applyAlignment="1">
      <alignment horizontal="center" vertical="distributed"/>
    </xf>
    <xf numFmtId="0" fontId="0" fillId="0" borderId="18" xfId="0" applyBorder="1" applyAlignment="1">
      <alignment horizontal="center" vertical="distributed"/>
    </xf>
    <xf numFmtId="0" fontId="18" fillId="2" borderId="19" xfId="0" applyNumberFormat="1" applyFont="1" applyFill="1" applyBorder="1" applyAlignment="1" applyProtection="1">
      <alignment horizontal="center"/>
      <protection locked="0"/>
    </xf>
    <xf numFmtId="0" fontId="18" fillId="2" borderId="2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</cellXfs>
  <cellStyles count="8">
    <cellStyle name="Standaard" xfId="0" builtinId="0"/>
    <cellStyle name="Standaard 2" xfId="2"/>
    <cellStyle name="Standaard 2 2" xfId="5"/>
    <cellStyle name="Standaard 3" xfId="3"/>
    <cellStyle name="Standaard 3 2" xfId="6"/>
    <cellStyle name="Standaard 4" xfId="4"/>
    <cellStyle name="Standaard 4 2" xfId="7"/>
    <cellStyle name="Standaard 5" xfId="1"/>
  </cellStyles>
  <dxfs count="17">
    <dxf>
      <font>
        <color auto="1"/>
      </font>
      <fill>
        <patternFill patternType="lightUp">
          <fgColor rgb="FF00B0F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lightUp">
          <fgColor rgb="FFFF0000"/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FF00"/>
        </pattern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gradientFill>
          <stop position="0">
            <color rgb="FFFFFF00"/>
          </stop>
          <stop position="1">
            <color rgb="FFFFC000"/>
          </stop>
        </gradient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47"/>
        </patternFill>
      </fill>
    </dxf>
    <dxf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40"/>
        </patternFill>
      </fill>
    </dxf>
  </dxfs>
  <tableStyles count="0" defaultTableStyle="TableStyleMedium9" defaultPivotStyle="PivotStyleLight16"/>
  <colors>
    <mruColors>
      <color rgb="FF00542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9</xdr:row>
      <xdr:rowOff>114300</xdr:rowOff>
    </xdr:from>
    <xdr:to>
      <xdr:col>4</xdr:col>
      <xdr:colOff>0</xdr:colOff>
      <xdr:row>11</xdr:row>
      <xdr:rowOff>114300</xdr:rowOff>
    </xdr:to>
    <xdr:sp macro="" textlink="">
      <xdr:nvSpPr>
        <xdr:cNvPr id="8238" name="Oval 13"/>
        <xdr:cNvSpPr>
          <a:spLocks noChangeArrowheads="1"/>
        </xdr:cNvSpPr>
      </xdr:nvSpPr>
      <xdr:spPr bwMode="auto">
        <a:xfrm>
          <a:off x="628650" y="3048000"/>
          <a:ext cx="1209675" cy="48577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380705</xdr:colOff>
      <xdr:row>16</xdr:row>
      <xdr:rowOff>22685</xdr:rowOff>
    </xdr:from>
    <xdr:to>
      <xdr:col>8</xdr:col>
      <xdr:colOff>567598</xdr:colOff>
      <xdr:row>18</xdr:row>
      <xdr:rowOff>32799</xdr:rowOff>
    </xdr:to>
    <xdr:pic>
      <xdr:nvPicPr>
        <xdr:cNvPr id="8239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2354" y="4529876"/>
          <a:ext cx="2425759" cy="5403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496970</xdr:colOff>
      <xdr:row>19</xdr:row>
      <xdr:rowOff>29460</xdr:rowOff>
    </xdr:from>
    <xdr:to>
      <xdr:col>8</xdr:col>
      <xdr:colOff>274949</xdr:colOff>
      <xdr:row>21</xdr:row>
      <xdr:rowOff>186572</xdr:rowOff>
    </xdr:to>
    <xdr:sp macro="" textlink="">
      <xdr:nvSpPr>
        <xdr:cNvPr id="8240" name="Oval 24"/>
        <xdr:cNvSpPr>
          <a:spLocks noChangeArrowheads="1"/>
        </xdr:cNvSpPr>
      </xdr:nvSpPr>
      <xdr:spPr bwMode="auto">
        <a:xfrm>
          <a:off x="2343052" y="5332037"/>
          <a:ext cx="2802412" cy="68737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275079</xdr:colOff>
      <xdr:row>21</xdr:row>
      <xdr:rowOff>146590</xdr:rowOff>
    </xdr:from>
    <xdr:to>
      <xdr:col>17</xdr:col>
      <xdr:colOff>360804</xdr:colOff>
      <xdr:row>22</xdr:row>
      <xdr:rowOff>184998</xdr:rowOff>
    </xdr:to>
    <xdr:grpSp>
      <xdr:nvGrpSpPr>
        <xdr:cNvPr id="10" name="Group 1204"/>
        <xdr:cNvGrpSpPr>
          <a:grpSpLocks/>
        </xdr:cNvGrpSpPr>
      </xdr:nvGrpSpPr>
      <xdr:grpSpPr bwMode="auto">
        <a:xfrm>
          <a:off x="11062142" y="5694903"/>
          <a:ext cx="85725" cy="300345"/>
          <a:chOff x="747" y="351"/>
          <a:chExt cx="23" cy="62"/>
        </a:xfrm>
      </xdr:grpSpPr>
      <xdr:sp macro="" textlink="">
        <xdr:nvSpPr>
          <xdr:cNvPr id="11" name="Rectangle 1202"/>
          <xdr:cNvSpPr>
            <a:spLocks noChangeArrowheads="1"/>
          </xdr:cNvSpPr>
        </xdr:nvSpPr>
        <xdr:spPr bwMode="auto">
          <a:xfrm>
            <a:off x="747" y="351"/>
            <a:ext cx="17" cy="62"/>
          </a:xfrm>
          <a:prstGeom prst="rect">
            <a:avLst/>
          </a:prstGeom>
          <a:noFill/>
          <a:ln w="38100" algn="ctr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2" name="Rectangle 1203"/>
          <xdr:cNvSpPr>
            <a:spLocks noChangeArrowheads="1"/>
          </xdr:cNvSpPr>
        </xdr:nvSpPr>
        <xdr:spPr bwMode="auto">
          <a:xfrm>
            <a:off x="749" y="360"/>
            <a:ext cx="21" cy="44"/>
          </a:xfrm>
          <a:prstGeom prst="rect">
            <a:avLst/>
          </a:prstGeom>
          <a:noFill/>
          <a:ln w="38100" algn="ctr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71419</xdr:colOff>
      <xdr:row>21</xdr:row>
      <xdr:rowOff>107152</xdr:rowOff>
    </xdr:from>
    <xdr:to>
      <xdr:col>22</xdr:col>
      <xdr:colOff>256627</xdr:colOff>
      <xdr:row>28</xdr:row>
      <xdr:rowOff>92599</xdr:rowOff>
    </xdr:to>
    <xdr:sp macro="" textlink="">
      <xdr:nvSpPr>
        <xdr:cNvPr id="8" name="Tekstvak 7"/>
        <xdr:cNvSpPr txBox="1"/>
      </xdr:nvSpPr>
      <xdr:spPr>
        <a:xfrm>
          <a:off x="6560325" y="5655465"/>
          <a:ext cx="7721865" cy="18190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Vul bovenstaand</a:t>
          </a:r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de gekleurde vakken in en bekom een duidelijk overzicht van je prijsvraag of bestelling.</a:t>
          </a:r>
          <a:endParaRPr lang="nl-BE" b="1"/>
        </a:p>
        <a:p>
          <a:pPr fontAlgn="base"/>
          <a:endParaRPr lang="nl-BE" sz="11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nl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Bij de keuze van materiaal en oppervlaktebehandeling, het cijfer van de lijn intikken.</a:t>
          </a:r>
          <a:endParaRPr lang="nl-BE" b="1"/>
        </a:p>
        <a:p>
          <a:endParaRPr lang="nl-BE" sz="1100"/>
        </a:p>
        <a:p>
          <a:r>
            <a:rPr lang="nl-BE" sz="1200" b="1" u="sng"/>
            <a:t>Als</a:t>
          </a:r>
          <a:r>
            <a:rPr lang="nl-BE" sz="1200" b="1" u="sng" baseline="0"/>
            <a:t> je klaar bent, klik op Office-knop / Verzenden / e-mail, en verzend naar     </a:t>
          </a:r>
          <a:r>
            <a:rPr lang="nl-BE" sz="1200" b="1" u="sng" baseline="0">
              <a:solidFill>
                <a:srgbClr val="C00000"/>
              </a:solidFill>
            </a:rPr>
            <a:t>info@merofix.be</a:t>
          </a:r>
        </a:p>
        <a:p>
          <a:r>
            <a:rPr lang="nl-BE" sz="1100" baseline="0"/>
            <a:t> </a:t>
          </a:r>
        </a:p>
        <a:p>
          <a:r>
            <a:rPr lang="nl-BE" sz="1100" baseline="0"/>
            <a:t>                  </a:t>
          </a:r>
        </a:p>
        <a:p>
          <a:r>
            <a:rPr lang="nl-BE" sz="1100" baseline="0"/>
            <a:t>                                                 </a:t>
          </a:r>
          <a:r>
            <a:rPr lang="nl-BE" sz="1100" b="1" baseline="0"/>
            <a:t>We antwoorden je zo snel mogelijk! </a:t>
          </a:r>
          <a:endParaRPr lang="nl-BE" sz="1100" b="1"/>
        </a:p>
      </xdr:txBody>
    </xdr:sp>
    <xdr:clientData/>
  </xdr:twoCellAnchor>
  <xdr:twoCellAnchor editAs="oneCell">
    <xdr:from>
      <xdr:col>1</xdr:col>
      <xdr:colOff>238128</xdr:colOff>
      <xdr:row>1</xdr:row>
      <xdr:rowOff>166686</xdr:rowOff>
    </xdr:from>
    <xdr:to>
      <xdr:col>9</xdr:col>
      <xdr:colOff>204448</xdr:colOff>
      <xdr:row>4</xdr:row>
      <xdr:rowOff>190499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066" y="476249"/>
          <a:ext cx="4812163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ieterij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" enableFormatConditionsCalculation="0">
    <tabColor indexed="34"/>
  </sheetPr>
  <dimension ref="A1:W36"/>
  <sheetViews>
    <sheetView showGridLines="0" showZeros="0" tabSelected="1" zoomScale="80" zoomScaleNormal="80" workbookViewId="0">
      <selection activeCell="P1" sqref="P1"/>
    </sheetView>
  </sheetViews>
  <sheetFormatPr defaultRowHeight="12.75"/>
  <cols>
    <col min="1" max="1" width="9.7109375" customWidth="1"/>
    <col min="2" max="2" width="7.140625" customWidth="1"/>
    <col min="3" max="3" width="8.7109375" customWidth="1"/>
    <col min="4" max="4" width="2" customWidth="1"/>
    <col min="5" max="5" width="11.7109375" customWidth="1"/>
    <col min="6" max="6" width="13.140625" customWidth="1"/>
    <col min="7" max="7" width="11.42578125" customWidth="1"/>
    <col min="8" max="8" width="9" customWidth="1"/>
    <col min="9" max="9" width="9.42578125" customWidth="1"/>
    <col min="10" max="10" width="12.7109375" style="6" customWidth="1"/>
    <col min="11" max="11" width="2.28515625" customWidth="1"/>
    <col min="12" max="12" width="1.85546875" customWidth="1"/>
    <col min="13" max="14" width="3.7109375" customWidth="1"/>
    <col min="15" max="15" width="23.7109375" customWidth="1"/>
    <col min="16" max="16" width="21.85546875" customWidth="1"/>
    <col min="17" max="17" width="9.7109375" customWidth="1"/>
    <col min="18" max="18" width="8" customWidth="1"/>
    <col min="20" max="20" width="9.28515625" bestFit="1" customWidth="1"/>
  </cols>
  <sheetData>
    <row r="1" spans="1:23" ht="24.75" customHeight="1">
      <c r="M1" s="64"/>
      <c r="N1" s="64"/>
      <c r="O1" s="15" t="s">
        <v>52</v>
      </c>
      <c r="P1" s="60"/>
      <c r="S1" s="58"/>
    </row>
    <row r="2" spans="1:23" ht="21" customHeight="1">
      <c r="M2" s="65"/>
      <c r="N2" s="66"/>
      <c r="O2" s="15" t="s">
        <v>3</v>
      </c>
      <c r="P2" s="60"/>
      <c r="Q2" s="54"/>
      <c r="S2" s="58"/>
      <c r="T2" s="55"/>
      <c r="U2" s="62" t="s">
        <v>44</v>
      </c>
      <c r="V2" s="62"/>
      <c r="W2" s="62"/>
    </row>
    <row r="3" spans="1:23" ht="21" customHeight="1">
      <c r="M3" s="65"/>
      <c r="N3" s="66"/>
      <c r="O3" s="16" t="s">
        <v>4</v>
      </c>
      <c r="P3" s="60"/>
      <c r="Q3" s="53"/>
      <c r="R3" s="57" t="s">
        <v>39</v>
      </c>
      <c r="S3" s="58"/>
      <c r="T3" s="56"/>
      <c r="U3" s="62">
        <f>+IF($P$6=2,1,0)</f>
        <v>0</v>
      </c>
      <c r="V3" s="62" t="s">
        <v>16</v>
      </c>
      <c r="W3" s="62"/>
    </row>
    <row r="4" spans="1:23" ht="21" customHeight="1">
      <c r="M4" s="65"/>
      <c r="N4" s="66"/>
      <c r="O4" s="16" t="s">
        <v>53</v>
      </c>
      <c r="P4" s="61"/>
      <c r="Q4" s="27">
        <f>+VLOOKUP(P4,DATA!E1:F23,2,0)</f>
        <v>0</v>
      </c>
      <c r="R4" s="57">
        <f>+VLOOKUP(P4,DATA!E1:G23,3,0)</f>
        <v>0</v>
      </c>
      <c r="S4" s="58"/>
      <c r="T4" s="55"/>
      <c r="U4" s="62">
        <f>+IF($P$6=3,1,0)</f>
        <v>0</v>
      </c>
      <c r="V4" s="62">
        <v>8.8000000000000007</v>
      </c>
      <c r="W4" s="62"/>
    </row>
    <row r="5" spans="1:23" ht="21" customHeight="1">
      <c r="M5" s="65"/>
      <c r="N5" s="66"/>
      <c r="O5" s="16" t="s">
        <v>54</v>
      </c>
      <c r="P5" s="61"/>
      <c r="Q5" s="18"/>
      <c r="S5" s="58"/>
      <c r="T5" s="55"/>
      <c r="U5" s="62">
        <f>+IF($P$6=4,1,0)</f>
        <v>0</v>
      </c>
      <c r="V5" s="62" t="s">
        <v>45</v>
      </c>
      <c r="W5" s="62"/>
    </row>
    <row r="6" spans="1:23" ht="21" customHeight="1">
      <c r="M6" s="65"/>
      <c r="N6" s="66"/>
      <c r="O6" s="16" t="s">
        <v>5</v>
      </c>
      <c r="P6" s="60"/>
      <c r="Q6" s="19"/>
      <c r="S6" s="58"/>
      <c r="T6" s="55"/>
      <c r="U6" s="62">
        <f>+IF($P$6=5,1,0)</f>
        <v>0</v>
      </c>
      <c r="V6" s="62" t="s">
        <v>46</v>
      </c>
      <c r="W6" s="62"/>
    </row>
    <row r="7" spans="1:23" ht="21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M7" s="65"/>
      <c r="N7" s="66"/>
      <c r="O7" s="16" t="s">
        <v>7</v>
      </c>
      <c r="P7" s="61"/>
      <c r="Q7" s="19"/>
      <c r="S7" s="58"/>
      <c r="T7" s="55"/>
      <c r="U7" s="62">
        <f>+IF($P$7=2,1,0)</f>
        <v>0</v>
      </c>
      <c r="V7" s="62" t="s">
        <v>47</v>
      </c>
      <c r="W7" s="62"/>
    </row>
    <row r="8" spans="1:23" ht="21" customHeight="1" thickBot="1">
      <c r="A8" s="13">
        <f>+P2</f>
        <v>0</v>
      </c>
      <c r="B8" s="4"/>
      <c r="C8" s="4"/>
      <c r="D8" s="4"/>
      <c r="E8" s="8"/>
      <c r="F8" s="6"/>
      <c r="G8" s="38" t="s">
        <v>0</v>
      </c>
      <c r="H8" s="76">
        <f>+P3</f>
        <v>0</v>
      </c>
      <c r="I8" s="77"/>
      <c r="J8" s="77"/>
      <c r="K8" s="8"/>
      <c r="L8" s="11"/>
      <c r="M8" s="65"/>
      <c r="N8" s="66"/>
      <c r="O8" s="16" t="s">
        <v>42</v>
      </c>
      <c r="P8" s="60"/>
      <c r="Q8" s="20"/>
      <c r="S8" s="58"/>
      <c r="T8" s="55"/>
      <c r="U8" s="62">
        <f>+IF($P$7=3,1,0)</f>
        <v>0</v>
      </c>
      <c r="V8" s="62" t="s">
        <v>48</v>
      </c>
      <c r="W8" s="62"/>
    </row>
    <row r="9" spans="1:23" ht="21" customHeight="1">
      <c r="A9" s="10" t="s">
        <v>1</v>
      </c>
      <c r="B9" s="31"/>
      <c r="C9" s="10" t="s">
        <v>50</v>
      </c>
      <c r="E9" s="10" t="s">
        <v>8</v>
      </c>
      <c r="J9" s="35" t="s">
        <v>40</v>
      </c>
      <c r="L9" s="11"/>
      <c r="M9" s="65"/>
      <c r="N9" s="66"/>
      <c r="O9" s="17" t="s">
        <v>43</v>
      </c>
      <c r="P9" s="60"/>
      <c r="Q9" s="20"/>
      <c r="S9" s="58"/>
      <c r="T9" s="55"/>
      <c r="U9" s="62">
        <f>+IF($P$7=4,1,0)</f>
        <v>0</v>
      </c>
      <c r="V9" s="62" t="s">
        <v>49</v>
      </c>
      <c r="W9" s="62"/>
    </row>
    <row r="10" spans="1:23" ht="21" customHeight="1">
      <c r="J10" s="36"/>
      <c r="L10" s="11"/>
      <c r="M10" s="65"/>
      <c r="N10" s="66"/>
      <c r="P10" s="1"/>
      <c r="Q10" s="1" t="s">
        <v>9</v>
      </c>
      <c r="R10" s="25"/>
      <c r="S10" s="58"/>
      <c r="T10" s="55"/>
    </row>
    <row r="11" spans="1:23" ht="21" customHeight="1">
      <c r="A11" s="49">
        <f t="shared" ref="A11:A20" si="0">+P11</f>
        <v>0</v>
      </c>
      <c r="B11" s="41" t="s">
        <v>2</v>
      </c>
      <c r="C11" s="41">
        <f>+P4</f>
        <v>0</v>
      </c>
      <c r="D11" s="42"/>
      <c r="E11" s="51">
        <f t="shared" ref="E11:E20" si="1">+Q11</f>
        <v>0</v>
      </c>
      <c r="I11" s="7"/>
      <c r="J11" s="37">
        <f>+$R$4*E11/1000*A11</f>
        <v>0</v>
      </c>
      <c r="K11" s="33"/>
      <c r="L11" s="11"/>
      <c r="M11" s="65"/>
      <c r="N11" s="66"/>
      <c r="P11" s="61"/>
      <c r="Q11" s="74"/>
      <c r="R11" s="75"/>
      <c r="S11" s="58"/>
      <c r="T11" s="55"/>
    </row>
    <row r="12" spans="1:23" ht="21" customHeight="1">
      <c r="A12" s="50">
        <f t="shared" si="0"/>
        <v>0</v>
      </c>
      <c r="B12" s="43"/>
      <c r="C12" s="43"/>
      <c r="D12" s="43"/>
      <c r="E12" s="52">
        <f t="shared" si="1"/>
        <v>0</v>
      </c>
      <c r="F12" s="3"/>
      <c r="J12" s="37">
        <f t="shared" ref="J12:J20" si="2">+$R$4*E12/1000*A12</f>
        <v>0</v>
      </c>
      <c r="K12" s="33"/>
      <c r="L12" s="11"/>
      <c r="M12" s="65"/>
      <c r="N12" s="66"/>
      <c r="P12" s="61"/>
      <c r="Q12" s="74"/>
      <c r="R12" s="75"/>
      <c r="S12" s="58"/>
    </row>
    <row r="13" spans="1:23" ht="21" customHeight="1">
      <c r="A13" s="50">
        <f t="shared" si="0"/>
        <v>0</v>
      </c>
      <c r="B13" s="44"/>
      <c r="C13" s="43"/>
      <c r="D13" s="43"/>
      <c r="E13" s="52">
        <f t="shared" si="1"/>
        <v>0</v>
      </c>
      <c r="F13" s="29"/>
      <c r="H13" s="2"/>
      <c r="I13" s="2"/>
      <c r="J13" s="37">
        <f t="shared" si="2"/>
        <v>0</v>
      </c>
      <c r="K13" s="33"/>
      <c r="L13" s="11"/>
      <c r="M13" s="65"/>
      <c r="N13" s="66"/>
      <c r="P13" s="61"/>
      <c r="Q13" s="74"/>
      <c r="R13" s="75"/>
      <c r="S13" s="58"/>
    </row>
    <row r="14" spans="1:23" ht="21" customHeight="1">
      <c r="A14" s="50">
        <f t="shared" si="0"/>
        <v>0</v>
      </c>
      <c r="B14" s="43"/>
      <c r="C14" s="43"/>
      <c r="D14" s="43"/>
      <c r="E14" s="52">
        <f t="shared" si="1"/>
        <v>0</v>
      </c>
      <c r="J14" s="37">
        <f t="shared" si="2"/>
        <v>0</v>
      </c>
      <c r="K14" s="33"/>
      <c r="L14" s="28"/>
      <c r="M14" s="65"/>
      <c r="N14" s="66"/>
      <c r="P14" s="61"/>
      <c r="Q14" s="74"/>
      <c r="R14" s="75"/>
      <c r="S14" s="58"/>
    </row>
    <row r="15" spans="1:23" ht="21" customHeight="1">
      <c r="A15" s="50">
        <f t="shared" si="0"/>
        <v>0</v>
      </c>
      <c r="B15" s="43"/>
      <c r="C15" s="43"/>
      <c r="D15" s="43"/>
      <c r="E15" s="52">
        <f t="shared" si="1"/>
        <v>0</v>
      </c>
      <c r="G15" s="2"/>
      <c r="J15" s="37">
        <f t="shared" si="2"/>
        <v>0</v>
      </c>
      <c r="K15" s="33"/>
      <c r="L15" s="11"/>
      <c r="M15" s="65"/>
      <c r="N15" s="66"/>
      <c r="P15" s="61"/>
      <c r="Q15" s="74"/>
      <c r="R15" s="75"/>
      <c r="S15" s="58"/>
    </row>
    <row r="16" spans="1:23" ht="21" customHeight="1">
      <c r="A16" s="50">
        <f t="shared" si="0"/>
        <v>0</v>
      </c>
      <c r="B16" s="43"/>
      <c r="C16" s="43"/>
      <c r="D16" s="43"/>
      <c r="E16" s="52">
        <f t="shared" si="1"/>
        <v>0</v>
      </c>
      <c r="G16" s="67">
        <f>+VLOOKUP(P4,DATA!E1:F23,2,0)</f>
        <v>0</v>
      </c>
      <c r="H16" s="66"/>
      <c r="J16" s="37">
        <f t="shared" si="2"/>
        <v>0</v>
      </c>
      <c r="K16" s="33"/>
      <c r="L16" s="11"/>
      <c r="M16" s="65"/>
      <c r="N16" s="66"/>
      <c r="P16" s="61"/>
      <c r="Q16" s="74"/>
      <c r="R16" s="75"/>
      <c r="S16" s="58"/>
    </row>
    <row r="17" spans="1:20" ht="21" customHeight="1">
      <c r="A17" s="50">
        <f t="shared" si="0"/>
        <v>0</v>
      </c>
      <c r="B17" s="43"/>
      <c r="C17" s="43"/>
      <c r="D17" s="45"/>
      <c r="E17" s="52">
        <f t="shared" si="1"/>
        <v>0</v>
      </c>
      <c r="G17" s="30"/>
      <c r="H17" s="14"/>
      <c r="I17" s="14"/>
      <c r="J17" s="37">
        <f t="shared" si="2"/>
        <v>0</v>
      </c>
      <c r="K17" s="33"/>
      <c r="L17" s="11"/>
      <c r="M17" s="65"/>
      <c r="N17" s="66"/>
      <c r="P17" s="61"/>
      <c r="Q17" s="74"/>
      <c r="R17" s="75"/>
      <c r="S17" s="58"/>
    </row>
    <row r="18" spans="1:20" ht="21" customHeight="1">
      <c r="A18" s="50">
        <f t="shared" si="0"/>
        <v>0</v>
      </c>
      <c r="B18" s="43"/>
      <c r="C18" s="43"/>
      <c r="D18" s="46"/>
      <c r="E18" s="52">
        <f t="shared" si="1"/>
        <v>0</v>
      </c>
      <c r="G18" s="26"/>
      <c r="J18" s="37">
        <f t="shared" si="2"/>
        <v>0</v>
      </c>
      <c r="K18" s="33"/>
      <c r="L18" s="11"/>
      <c r="M18" s="65"/>
      <c r="N18" s="66"/>
      <c r="P18" s="61"/>
      <c r="Q18" s="74"/>
      <c r="R18" s="75"/>
      <c r="S18" s="58"/>
    </row>
    <row r="19" spans="1:20" ht="21" customHeight="1">
      <c r="A19" s="50">
        <f t="shared" si="0"/>
        <v>0</v>
      </c>
      <c r="B19" s="43"/>
      <c r="C19" s="43"/>
      <c r="D19" s="47"/>
      <c r="E19" s="52">
        <f t="shared" si="1"/>
        <v>0</v>
      </c>
      <c r="F19" s="63">
        <f>+P5</f>
        <v>0</v>
      </c>
      <c r="H19" s="81">
        <f>+F19</f>
        <v>0</v>
      </c>
      <c r="I19" s="82"/>
      <c r="J19" s="37">
        <f t="shared" si="2"/>
        <v>0</v>
      </c>
      <c r="K19" s="33"/>
      <c r="L19" s="11"/>
      <c r="M19" s="65"/>
      <c r="N19" s="66"/>
      <c r="P19" s="61"/>
      <c r="Q19" s="74"/>
      <c r="R19" s="75"/>
      <c r="S19" s="58"/>
    </row>
    <row r="20" spans="1:20" ht="21" customHeight="1">
      <c r="A20" s="50">
        <f t="shared" si="0"/>
        <v>0</v>
      </c>
      <c r="B20" s="43"/>
      <c r="C20" s="43"/>
      <c r="D20" s="43"/>
      <c r="E20" s="52">
        <f t="shared" si="1"/>
        <v>0</v>
      </c>
      <c r="J20" s="37">
        <f t="shared" si="2"/>
        <v>0</v>
      </c>
      <c r="K20" s="33"/>
      <c r="L20" s="11"/>
      <c r="M20" s="65"/>
      <c r="N20" s="66"/>
      <c r="P20" s="61"/>
      <c r="Q20" s="74"/>
      <c r="R20" s="75"/>
      <c r="S20" s="58"/>
    </row>
    <row r="21" spans="1:20" ht="21" customHeight="1" thickBot="1">
      <c r="F21" s="78" t="e">
        <f>VLOOKUP(P7,DATA!A17:B21,2,0)</f>
        <v>#N/A</v>
      </c>
      <c r="G21" s="79"/>
      <c r="H21" s="80"/>
      <c r="J21" s="37"/>
      <c r="K21" s="33"/>
      <c r="L21" s="11"/>
      <c r="M21" s="66"/>
      <c r="N21" s="66"/>
      <c r="S21" s="58"/>
    </row>
    <row r="22" spans="1:20" ht="21" customHeight="1" thickBot="1">
      <c r="A22" s="32">
        <f>VLOOKUP(P6,DATA!A1:B6,2,0)</f>
        <v>0</v>
      </c>
      <c r="I22" s="40" t="s">
        <v>51</v>
      </c>
      <c r="J22" s="39">
        <f>SUM(J11:J21)</f>
        <v>0</v>
      </c>
      <c r="K22" s="33"/>
      <c r="L22" s="11"/>
      <c r="M22" s="66"/>
      <c r="N22" s="66"/>
      <c r="S22" s="58"/>
      <c r="T22" s="59"/>
    </row>
    <row r="23" spans="1:20" ht="21" customHeight="1" thickBot="1">
      <c r="A23" s="32"/>
      <c r="C23" s="6"/>
      <c r="D23" s="68">
        <f>+P8</f>
        <v>0</v>
      </c>
      <c r="E23" s="69"/>
      <c r="F23" s="69"/>
      <c r="G23" s="69"/>
      <c r="H23" s="70"/>
      <c r="K23" s="6"/>
      <c r="L23" s="11"/>
      <c r="M23" s="66"/>
      <c r="N23" s="66"/>
      <c r="S23" s="58"/>
      <c r="T23" s="59"/>
    </row>
    <row r="24" spans="1:20" ht="21" customHeight="1" thickTop="1" thickBot="1">
      <c r="A24" s="83">
        <f>+P9</f>
        <v>0</v>
      </c>
      <c r="B24" s="84"/>
      <c r="D24" s="71"/>
      <c r="E24" s="72"/>
      <c r="F24" s="72"/>
      <c r="G24" s="72"/>
      <c r="H24" s="73"/>
      <c r="I24" s="34"/>
      <c r="K24" s="6"/>
      <c r="L24" s="11"/>
      <c r="M24" s="66"/>
      <c r="N24" s="66"/>
      <c r="S24" s="58"/>
      <c r="T24" s="59"/>
    </row>
    <row r="25" spans="1:20" ht="21" customHeight="1" thickTop="1">
      <c r="I25" s="34"/>
      <c r="L25" s="11"/>
      <c r="M25" s="66"/>
      <c r="N25" s="66"/>
      <c r="S25" s="58"/>
      <c r="T25" s="59"/>
    </row>
    <row r="26" spans="1:20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6"/>
      <c r="M26" s="66"/>
      <c r="N26" s="66"/>
      <c r="S26" s="58"/>
      <c r="T26" s="59"/>
    </row>
    <row r="27" spans="1:20" ht="21" customHeight="1">
      <c r="A27" s="6"/>
      <c r="B27" s="6"/>
      <c r="C27" s="6"/>
      <c r="D27" s="6"/>
      <c r="E27" s="6"/>
      <c r="F27" s="6"/>
      <c r="G27" s="6"/>
      <c r="H27" s="6"/>
      <c r="I27" s="6"/>
      <c r="K27" s="6"/>
      <c r="L27" s="6"/>
      <c r="M27" s="66"/>
      <c r="N27" s="66"/>
      <c r="S27" s="58"/>
    </row>
    <row r="28" spans="1:20" ht="21" customHeight="1">
      <c r="B28" s="6"/>
      <c r="C28" s="6"/>
      <c r="D28" s="6"/>
      <c r="E28" s="6"/>
      <c r="F28" s="6"/>
      <c r="G28" s="6"/>
      <c r="H28" s="6"/>
      <c r="I28" s="6"/>
      <c r="K28" s="6"/>
      <c r="L28" s="6"/>
      <c r="S28" s="58"/>
    </row>
    <row r="29" spans="1:20" ht="21" customHeight="1">
      <c r="J29"/>
      <c r="L29" s="6"/>
      <c r="S29" s="58"/>
    </row>
    <row r="30" spans="1:20" ht="21.95" customHeight="1">
      <c r="J30"/>
      <c r="L30" s="6"/>
      <c r="S30" s="58"/>
    </row>
    <row r="31" spans="1:20" ht="21.95" customHeight="1">
      <c r="J31"/>
      <c r="L31" s="6"/>
      <c r="S31" s="58"/>
    </row>
    <row r="32" spans="1:20" ht="21.95" customHeight="1">
      <c r="J32"/>
      <c r="S32" s="58"/>
    </row>
    <row r="33" spans="19:19" ht="21.95" customHeight="1">
      <c r="S33" s="58"/>
    </row>
    <row r="34" spans="19:19" ht="21.95" customHeight="1">
      <c r="S34" s="58"/>
    </row>
    <row r="35" spans="19:19" ht="21.95" customHeight="1">
      <c r="S35" s="58"/>
    </row>
    <row r="36" spans="19:19" ht="21.95" customHeight="1">
      <c r="S36" s="58"/>
    </row>
  </sheetData>
  <sheetProtection sheet="1" objects="1" scenarios="1" selectLockedCells="1"/>
  <mergeCells count="18">
    <mergeCell ref="A24:B24"/>
    <mergeCell ref="Q19:R19"/>
    <mergeCell ref="Q20:R20"/>
    <mergeCell ref="Q11:R11"/>
    <mergeCell ref="Q12:R12"/>
    <mergeCell ref="Q13:R13"/>
    <mergeCell ref="Q14:R14"/>
    <mergeCell ref="Q15:R15"/>
    <mergeCell ref="M1:M27"/>
    <mergeCell ref="N1:N27"/>
    <mergeCell ref="G16:H16"/>
    <mergeCell ref="D23:H24"/>
    <mergeCell ref="Q16:R16"/>
    <mergeCell ref="Q17:R17"/>
    <mergeCell ref="Q18:R18"/>
    <mergeCell ref="H8:J8"/>
    <mergeCell ref="F21:H21"/>
    <mergeCell ref="H19:I19"/>
  </mergeCells>
  <phoneticPr fontId="0" type="noConversion"/>
  <conditionalFormatting sqref="A28:K29 L31:L32">
    <cfRule type="expression" dxfId="16" priority="14" stopIfTrue="1">
      <formula>#REF!</formula>
    </cfRule>
    <cfRule type="expression" dxfId="15" priority="15" stopIfTrue="1">
      <formula>#REF!</formula>
    </cfRule>
  </conditionalFormatting>
  <conditionalFormatting sqref="D31:K32 L34:L35">
    <cfRule type="expression" dxfId="14" priority="17" stopIfTrue="1">
      <formula>#REF!</formula>
    </cfRule>
    <cfRule type="expression" dxfId="13" priority="18" stopIfTrue="1">
      <formula>#REF!</formula>
    </cfRule>
  </conditionalFormatting>
  <conditionalFormatting sqref="D27:K27 D30:L30 L33">
    <cfRule type="expression" dxfId="12" priority="19" stopIfTrue="1">
      <formula>#REF!</formula>
    </cfRule>
    <cfRule type="expression" dxfId="11" priority="20" stopIfTrue="1">
      <formula>#REF!</formula>
    </cfRule>
  </conditionalFormatting>
  <conditionalFormatting sqref="M1:M10">
    <cfRule type="expression" dxfId="10" priority="10">
      <formula>$U$3=1</formula>
    </cfRule>
    <cfRule type="expression" dxfId="9" priority="11">
      <formula>$U$6=1</formula>
    </cfRule>
    <cfRule type="expression" dxfId="8" priority="12">
      <formula>$U$5=1</formula>
    </cfRule>
    <cfRule type="expression" dxfId="7" priority="13">
      <formula>$U$4=1</formula>
    </cfRule>
  </conditionalFormatting>
  <conditionalFormatting sqref="N1:N10">
    <cfRule type="expression" dxfId="6" priority="5">
      <formula>$U$6=1</formula>
    </cfRule>
    <cfRule type="expression" dxfId="5" priority="6">
      <formula>$U$5=1</formula>
    </cfRule>
    <cfRule type="expression" dxfId="4" priority="7">
      <formula>$U$9=1</formula>
    </cfRule>
    <cfRule type="expression" dxfId="3" priority="8">
      <formula>$U$8=1</formula>
    </cfRule>
    <cfRule type="expression" dxfId="2" priority="9">
      <formula>$U$7=1</formula>
    </cfRule>
  </conditionalFormatting>
  <conditionalFormatting sqref="F21:G21">
    <cfRule type="expression" dxfId="1" priority="46">
      <formula>$P$7=3</formula>
    </cfRule>
    <cfRule type="expression" dxfId="0" priority="47">
      <formula>$P$7=4</formula>
    </cfRule>
  </conditionalFormatting>
  <pageMargins left="0" right="0" top="0.19685039370078741" bottom="0" header="0.39370078740157483" footer="0.51181102362204722"/>
  <pageSetup paperSize="11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1" enableFormatConditionsCalculation="0">
    <tabColor indexed="34"/>
  </sheetPr>
  <dimension ref="A1:L23"/>
  <sheetViews>
    <sheetView workbookViewId="0">
      <selection activeCell="F3" sqref="F3:F23"/>
    </sheetView>
  </sheetViews>
  <sheetFormatPr defaultRowHeight="12.75"/>
  <cols>
    <col min="2" max="2" width="31.42578125" customWidth="1"/>
    <col min="4" max="4" width="3.5703125" style="9" customWidth="1"/>
    <col min="5" max="5" width="4.42578125" style="9" customWidth="1"/>
    <col min="6" max="6" width="10" style="24" customWidth="1"/>
    <col min="7" max="7" width="9.140625" style="9"/>
    <col min="10" max="10" width="15.42578125" customWidth="1"/>
    <col min="11" max="11" width="11.7109375" customWidth="1"/>
  </cols>
  <sheetData>
    <row r="1" spans="1:12">
      <c r="A1">
        <v>0</v>
      </c>
      <c r="E1" s="9">
        <v>0</v>
      </c>
      <c r="I1" s="21" t="s">
        <v>18</v>
      </c>
    </row>
    <row r="2" spans="1:12">
      <c r="A2">
        <v>1</v>
      </c>
      <c r="B2" t="s">
        <v>10</v>
      </c>
      <c r="D2" s="9" t="s">
        <v>2</v>
      </c>
      <c r="E2" s="22">
        <v>6</v>
      </c>
      <c r="F2" s="23">
        <v>5.25</v>
      </c>
      <c r="G2" s="23">
        <v>0.17</v>
      </c>
    </row>
    <row r="3" spans="1:12">
      <c r="A3">
        <v>2</v>
      </c>
      <c r="B3" t="s">
        <v>16</v>
      </c>
      <c r="D3" s="9" t="s">
        <v>2</v>
      </c>
      <c r="E3" s="22">
        <v>8</v>
      </c>
      <c r="F3" s="23">
        <v>7.1</v>
      </c>
      <c r="G3" s="23">
        <v>0.33</v>
      </c>
    </row>
    <row r="4" spans="1:12">
      <c r="A4">
        <v>3</v>
      </c>
      <c r="B4">
        <v>8.8000000000000007</v>
      </c>
      <c r="D4" s="9" t="s">
        <v>2</v>
      </c>
      <c r="E4" s="22">
        <v>10</v>
      </c>
      <c r="F4" s="23">
        <v>8.9</v>
      </c>
      <c r="G4" s="23">
        <v>0.5</v>
      </c>
    </row>
    <row r="5" spans="1:12">
      <c r="A5">
        <v>4</v>
      </c>
      <c r="B5" t="s">
        <v>11</v>
      </c>
      <c r="D5" s="9" t="s">
        <v>2</v>
      </c>
      <c r="E5" s="22">
        <v>12</v>
      </c>
      <c r="F5" s="23">
        <v>10.7</v>
      </c>
      <c r="G5" s="23">
        <v>0.72</v>
      </c>
    </row>
    <row r="6" spans="1:12">
      <c r="A6">
        <v>5</v>
      </c>
      <c r="B6" t="s">
        <v>12</v>
      </c>
      <c r="D6" s="9" t="s">
        <v>2</v>
      </c>
      <c r="E6" s="22">
        <v>14</v>
      </c>
      <c r="F6" s="23">
        <v>12.6</v>
      </c>
      <c r="G6" s="23">
        <v>1</v>
      </c>
    </row>
    <row r="7" spans="1:12">
      <c r="D7" s="9" t="s">
        <v>2</v>
      </c>
      <c r="E7" s="22">
        <v>16</v>
      </c>
      <c r="F7" s="23">
        <v>14.6</v>
      </c>
      <c r="G7" s="23">
        <v>1.32</v>
      </c>
    </row>
    <row r="8" spans="1:12">
      <c r="D8" s="9" t="s">
        <v>2</v>
      </c>
      <c r="E8" s="22">
        <v>18</v>
      </c>
      <c r="F8" s="23">
        <v>16.25</v>
      </c>
      <c r="G8" s="23">
        <v>1.65</v>
      </c>
    </row>
    <row r="9" spans="1:12">
      <c r="D9" s="9" t="s">
        <v>2</v>
      </c>
      <c r="E9" s="22">
        <v>20</v>
      </c>
      <c r="F9" s="23">
        <v>18.25</v>
      </c>
      <c r="G9" s="23">
        <v>2.1</v>
      </c>
    </row>
    <row r="10" spans="1:12">
      <c r="A10">
        <v>0</v>
      </c>
      <c r="D10" s="9" t="s">
        <v>2</v>
      </c>
      <c r="E10" s="22">
        <v>22</v>
      </c>
      <c r="F10" s="23">
        <v>20.25</v>
      </c>
      <c r="G10" s="23">
        <v>2.5499999999999998</v>
      </c>
      <c r="I10" t="s">
        <v>19</v>
      </c>
      <c r="J10" t="s">
        <v>20</v>
      </c>
    </row>
    <row r="11" spans="1:12">
      <c r="A11">
        <v>1</v>
      </c>
      <c r="B11" t="s">
        <v>6</v>
      </c>
      <c r="D11" s="9" t="s">
        <v>2</v>
      </c>
      <c r="E11" s="22">
        <v>24</v>
      </c>
      <c r="F11" s="23">
        <v>21.9</v>
      </c>
      <c r="G11" s="23">
        <v>3</v>
      </c>
    </row>
    <row r="12" spans="1:12">
      <c r="A12">
        <v>2</v>
      </c>
      <c r="B12" t="s">
        <v>13</v>
      </c>
      <c r="D12" s="9" t="s">
        <v>2</v>
      </c>
      <c r="E12" s="22">
        <v>27</v>
      </c>
      <c r="F12" s="23">
        <v>24.9</v>
      </c>
      <c r="G12" s="23">
        <v>3.8</v>
      </c>
    </row>
    <row r="13" spans="1:12">
      <c r="D13" s="9" t="s">
        <v>2</v>
      </c>
      <c r="E13" s="22">
        <v>30</v>
      </c>
      <c r="F13" s="23">
        <v>27.6</v>
      </c>
      <c r="G13" s="23">
        <v>4.8</v>
      </c>
      <c r="J13" s="5" t="s">
        <v>21</v>
      </c>
      <c r="K13" t="s">
        <v>27</v>
      </c>
    </row>
    <row r="14" spans="1:12">
      <c r="D14" s="9" t="s">
        <v>2</v>
      </c>
      <c r="E14" s="22">
        <v>33</v>
      </c>
      <c r="F14" s="23">
        <v>30.6</v>
      </c>
      <c r="G14" s="23">
        <v>5.75</v>
      </c>
      <c r="J14" s="5" t="s">
        <v>22</v>
      </c>
      <c r="K14" t="s">
        <v>28</v>
      </c>
      <c r="L14" t="s">
        <v>30</v>
      </c>
    </row>
    <row r="15" spans="1:12">
      <c r="D15" s="9" t="s">
        <v>2</v>
      </c>
      <c r="E15" s="22">
        <v>36</v>
      </c>
      <c r="F15" s="23">
        <v>33.25</v>
      </c>
      <c r="G15" s="23">
        <v>6.7</v>
      </c>
      <c r="J15" t="s">
        <v>26</v>
      </c>
      <c r="K15" t="s">
        <v>29</v>
      </c>
    </row>
    <row r="16" spans="1:12">
      <c r="A16">
        <v>0</v>
      </c>
      <c r="D16" s="9" t="s">
        <v>2</v>
      </c>
      <c r="E16" s="22">
        <v>39</v>
      </c>
      <c r="F16" s="23">
        <v>36.25</v>
      </c>
      <c r="G16" s="23">
        <v>8.1</v>
      </c>
      <c r="J16" s="5" t="s">
        <v>23</v>
      </c>
      <c r="L16" t="s">
        <v>31</v>
      </c>
    </row>
    <row r="17" spans="1:12">
      <c r="A17">
        <v>1</v>
      </c>
      <c r="B17" t="s">
        <v>14</v>
      </c>
      <c r="D17" s="9" t="s">
        <v>2</v>
      </c>
      <c r="E17" s="22">
        <v>42</v>
      </c>
      <c r="F17" s="23">
        <v>38.9</v>
      </c>
      <c r="G17" s="23">
        <v>9.4</v>
      </c>
      <c r="J17" s="5" t="s">
        <v>24</v>
      </c>
      <c r="L17" t="s">
        <v>32</v>
      </c>
    </row>
    <row r="18" spans="1:12">
      <c r="A18">
        <v>2</v>
      </c>
      <c r="B18" t="s">
        <v>15</v>
      </c>
      <c r="D18" s="9" t="s">
        <v>2</v>
      </c>
      <c r="E18" s="22">
        <v>45</v>
      </c>
      <c r="F18" s="23">
        <v>41.9</v>
      </c>
      <c r="G18" s="23">
        <v>10.8</v>
      </c>
      <c r="J18" s="5" t="s">
        <v>25</v>
      </c>
      <c r="L18" t="s">
        <v>33</v>
      </c>
    </row>
    <row r="19" spans="1:12">
      <c r="A19">
        <v>3</v>
      </c>
      <c r="B19" t="s">
        <v>17</v>
      </c>
      <c r="D19" s="9" t="s">
        <v>2</v>
      </c>
      <c r="E19" s="22">
        <v>48</v>
      </c>
      <c r="F19" s="23">
        <v>44.6</v>
      </c>
      <c r="G19" s="23">
        <v>12.4</v>
      </c>
      <c r="J19" s="5">
        <v>2</v>
      </c>
      <c r="K19" t="s">
        <v>34</v>
      </c>
      <c r="L19" t="s">
        <v>35</v>
      </c>
    </row>
    <row r="20" spans="1:12">
      <c r="A20">
        <v>4</v>
      </c>
      <c r="B20" t="s">
        <v>41</v>
      </c>
      <c r="D20" s="9" t="s">
        <v>2</v>
      </c>
      <c r="E20" s="22">
        <v>52</v>
      </c>
      <c r="F20" s="23">
        <v>48.6</v>
      </c>
      <c r="G20" s="23">
        <v>14.7</v>
      </c>
      <c r="J20" s="5">
        <v>0</v>
      </c>
      <c r="K20" t="s">
        <v>36</v>
      </c>
      <c r="L20" t="s">
        <v>37</v>
      </c>
    </row>
    <row r="21" spans="1:12">
      <c r="D21" s="9" t="s">
        <v>2</v>
      </c>
      <c r="E21" s="22">
        <v>56</v>
      </c>
      <c r="F21" s="23">
        <v>52.25</v>
      </c>
      <c r="G21" s="23">
        <v>16.8</v>
      </c>
      <c r="L21" t="s">
        <v>38</v>
      </c>
    </row>
    <row r="22" spans="1:12">
      <c r="D22" s="9" t="s">
        <v>2</v>
      </c>
      <c r="E22" s="22">
        <v>60</v>
      </c>
      <c r="F22" s="23">
        <v>56.25</v>
      </c>
      <c r="G22" s="23">
        <v>19.5</v>
      </c>
    </row>
    <row r="23" spans="1:12">
      <c r="D23" s="9" t="s">
        <v>2</v>
      </c>
      <c r="E23" s="22">
        <v>64</v>
      </c>
      <c r="F23" s="23">
        <v>59.9</v>
      </c>
      <c r="G23" s="23">
        <v>22.1</v>
      </c>
    </row>
  </sheetData>
  <phoneticPr fontId="1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TREKKER</vt:lpstr>
      <vt:lpstr>DATA</vt:lpstr>
      <vt:lpstr>TREKKER!Afdrukbereik</vt:lpstr>
    </vt:vector>
  </TitlesOfParts>
  <Company>Merofix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sowinski</dc:creator>
  <cp:lastModifiedBy>admin</cp:lastModifiedBy>
  <cp:lastPrinted>2010-06-28T09:05:40Z</cp:lastPrinted>
  <dcterms:created xsi:type="dcterms:W3CDTF">2000-05-23T12:24:35Z</dcterms:created>
  <dcterms:modified xsi:type="dcterms:W3CDTF">2012-11-20T08:12:28Z</dcterms:modified>
</cp:coreProperties>
</file>